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27795" windowHeight="13350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B45" i="1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AP7"/>
  <c r="AO7"/>
  <c r="AN7"/>
  <c r="AM7"/>
  <c r="AL7"/>
  <c r="AK7"/>
  <c r="AJ7"/>
  <c r="AI7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B7"/>
  <c r="A7"/>
</calcChain>
</file>

<file path=xl/sharedStrings.xml><?xml version="1.0" encoding="utf-8"?>
<sst xmlns="http://schemas.openxmlformats.org/spreadsheetml/2006/main" count="44" uniqueCount="36">
  <si>
    <t>Отчет № 9. 27.10.2020 12:53:57</t>
  </si>
  <si>
    <t>Сведения о поступлении и расходовании средств избирательных фондов кандидатов (кросс-таблица на основании итоговых финансовых отчетов)
 </t>
  </si>
  <si>
    <t>Выборы депутатов Собрания депутатов Катав-Ивановского муниципального района шестого созыва</t>
  </si>
  <si>
    <t>Территориальная избирательная комиссия г.Катав-Ивановска и Катав-Ивановского района</t>
  </si>
  <si>
    <t>По состоянию на 19.10.2020</t>
  </si>
  <si>
    <t>В руб.</t>
  </si>
  <si>
    <t>1</t>
  </si>
  <si>
    <t/>
  </si>
  <si>
    <t>1.1</t>
  </si>
  <si>
    <t>1.1.1</t>
  </si>
  <si>
    <t>1.1.1.1</t>
  </si>
  <si>
    <t>1.1.1.2</t>
  </si>
  <si>
    <t>1.1.1.3</t>
  </si>
  <si>
    <t>1.1.1.4</t>
  </si>
  <si>
    <t>1.1.2</t>
  </si>
  <si>
    <t>1.1.2.1</t>
  </si>
  <si>
    <t>1.1.2.2</t>
  </si>
  <si>
    <t>1.1.2.3</t>
  </si>
  <si>
    <t>1.2</t>
  </si>
  <si>
    <t>1.2.1</t>
  </si>
  <si>
    <t>1.2.2</t>
  </si>
  <si>
    <t>1.2.2.1</t>
  </si>
  <si>
    <t>1.2.2.2</t>
  </si>
  <si>
    <t>1.2.2.3</t>
  </si>
  <si>
    <t>1.2.3</t>
  </si>
  <si>
    <t>1.3</t>
  </si>
  <si>
    <t>1.3.1</t>
  </si>
  <si>
    <t>1.3.1.1</t>
  </si>
  <si>
    <t>1.3.2</t>
  </si>
  <si>
    <t>1.3.3</t>
  </si>
  <si>
    <t>1.3.4</t>
  </si>
  <si>
    <t>1.3.5</t>
  </si>
  <si>
    <t>1.3.6</t>
  </si>
  <si>
    <t>1.3.7</t>
  </si>
  <si>
    <t>1.3.8</t>
  </si>
  <si>
    <t>1.4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</si>
</sst>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right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right" vertical="center"/>
    </xf>
    <xf numFmtId="0" fontId="4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textRotation="90"/>
    </xf>
    <xf numFmtId="0" fontId="5" fillId="3" borderId="1" xfId="0" applyNumberFormat="1" applyFont="1" applyFill="1" applyBorder="1" applyAlignment="1">
      <alignment horizontal="center" vertical="center" textRotation="90" wrapText="1"/>
    </xf>
    <xf numFmtId="0" fontId="4" fillId="3" borderId="1" xfId="0" applyNumberFormat="1" applyFont="1" applyFill="1" applyBorder="1" applyAlignment="1">
      <alignment horizontal="center" vertical="center" textRotation="90" wrapText="1"/>
    </xf>
    <xf numFmtId="0" fontId="0" fillId="0" borderId="0" xfId="0" quotePrefix="1" applyAlignment="1"/>
    <xf numFmtId="0" fontId="5" fillId="3" borderId="1" xfId="0" quotePrefix="1" applyNumberFormat="1" applyFont="1" applyFill="1" applyBorder="1" applyAlignment="1">
      <alignment horizontal="center" vertical="center" wrapText="1"/>
    </xf>
    <xf numFmtId="0" fontId="4" fillId="2" borderId="1" xfId="0" quotePrefix="1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46"/>
  <sheetViews>
    <sheetView tabSelected="1" topLeftCell="Y3" workbookViewId="0">
      <selection activeCell="AP9" sqref="AP9:AP45"/>
    </sheetView>
  </sheetViews>
  <sheetFormatPr defaultRowHeight="15"/>
  <cols>
    <col min="1" max="1" width="8.140625" customWidth="1"/>
    <col min="2" max="2" width="13.7109375" customWidth="1"/>
    <col min="3" max="3" width="4.7109375" customWidth="1"/>
    <col min="4" max="42" width="13.7109375" customWidth="1"/>
    <col min="43" max="43" width="9.140625" customWidth="1"/>
  </cols>
  <sheetData>
    <row r="1" spans="1:43" ht="15" customHeight="1">
      <c r="AP1" s="1" t="s">
        <v>0</v>
      </c>
    </row>
    <row r="2" spans="1:43" ht="121.15" customHeight="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3" ht="15.7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</row>
    <row r="4" spans="1:43" ht="15.75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</row>
    <row r="5" spans="1:43">
      <c r="AP5" s="4" t="s">
        <v>4</v>
      </c>
    </row>
    <row r="6" spans="1:43">
      <c r="AP6" s="4" t="s">
        <v>5</v>
      </c>
    </row>
    <row r="7" spans="1:43" ht="125.25" customHeight="1">
      <c r="A7" s="5" t="str">
        <f>"№ строки"</f>
        <v>№ строки</v>
      </c>
      <c r="B7" s="6" t="str">
        <f>"Строка финансового отчета"</f>
        <v>Строка финансового отчета</v>
      </c>
      <c r="C7" s="8" t="str">
        <f>"Шифр строки"</f>
        <v>Шифр строки</v>
      </c>
      <c r="D7" s="8" t="str">
        <f>"Итого по избирательным объединениям, кандидатам"</f>
        <v>Итого по избирательным объединениям, кандидатам</v>
      </c>
      <c r="E7" s="9" t="str">
        <f>"Адамович Александр Иванович"</f>
        <v>Адамович Александр Иванович</v>
      </c>
      <c r="F7" s="9" t="str">
        <f>"Избирательный округ (Округ №1 (№ 1)), всего"</f>
        <v>Избирательный округ (Округ №1 (№ 1)), всего</v>
      </c>
      <c r="G7" s="9" t="str">
        <f>"Виноградов Константин Михайлович"</f>
        <v>Виноградов Константин Михайлович</v>
      </c>
      <c r="H7" s="9" t="str">
        <f>"Меркурьева Галина Георгиевна"</f>
        <v>Меркурьева Галина Георгиевна</v>
      </c>
      <c r="I7" s="9" t="str">
        <f>"Избирательный округ (Округ №2 (№ 2)), всего"</f>
        <v>Избирательный округ (Округ №2 (№ 2)), всего</v>
      </c>
      <c r="J7" s="9" t="str">
        <f>"Мельзак Людмила Михайловна"</f>
        <v>Мельзак Людмила Михайловна</v>
      </c>
      <c r="K7" s="9" t="str">
        <f>"Избирательный округ (Округ №3 (№ 3)), всего"</f>
        <v>Избирательный округ (Округ №3 (№ 3)), всего</v>
      </c>
      <c r="L7" s="9" t="str">
        <f>"Волкова Юлия Юрьевна"</f>
        <v>Волкова Юлия Юрьевна</v>
      </c>
      <c r="M7" s="9" t="str">
        <f>"Избирательный округ (Округ №4 (№ 4)), всего"</f>
        <v>Избирательный округ (Округ №4 (№ 4)), всего</v>
      </c>
      <c r="N7" s="9" t="str">
        <f>"Емельянов Петр Сергеевич"</f>
        <v>Емельянов Петр Сергеевич</v>
      </c>
      <c r="O7" s="9" t="str">
        <f>"Решетов Александр Сергеевич"</f>
        <v>Решетов Александр Сергеевич</v>
      </c>
      <c r="P7" s="9" t="str">
        <f>"Избирательный округ (Округ №5 (№ 5)), всего"</f>
        <v>Избирательный округ (Округ №5 (№ 5)), всего</v>
      </c>
      <c r="Q7" s="9" t="str">
        <f>"Гулин Данила Алексеевич"</f>
        <v>Гулин Данила Алексеевич</v>
      </c>
      <c r="R7" s="9" t="str">
        <f>"Избирательный округ (Округ №6 (№ 6)), всего"</f>
        <v>Избирательный округ (Округ №6 (№ 6)), всего</v>
      </c>
      <c r="S7" s="9" t="str">
        <f>"Мирасова Марина Николаевна"</f>
        <v>Мирасова Марина Николаевна</v>
      </c>
      <c r="T7" s="9" t="str">
        <f>"Юрин Андрей Васильевич"</f>
        <v>Юрин Андрей Васильевич</v>
      </c>
      <c r="U7" s="9" t="str">
        <f>"Избирательный округ (Округ №7 (№ 7)), всего"</f>
        <v>Избирательный округ (Округ №7 (№ 7)), всего</v>
      </c>
      <c r="V7" s="9" t="str">
        <f>"Калиничев Евгений Васильевич"</f>
        <v>Калиничев Евгений Васильевич</v>
      </c>
      <c r="W7" s="9" t="str">
        <f>"Избирательный округ (Округ №8 (№ 8)), всего"</f>
        <v>Избирательный округ (Округ №8 (№ 8)), всего</v>
      </c>
      <c r="X7" s="9" t="str">
        <f>"Васильев Александр Владимирович"</f>
        <v>Васильев Александр Владимирович</v>
      </c>
      <c r="Y7" s="9" t="str">
        <f>"Воробьев Алексей Геннадьевич"</f>
        <v>Воробьев Алексей Геннадьевич</v>
      </c>
      <c r="Z7" s="9" t="str">
        <f>"Избирательный округ (Округ №9 (№ 9)), всего"</f>
        <v>Избирательный округ (Округ №9 (№ 9)), всего</v>
      </c>
      <c r="AA7" s="9" t="str">
        <f>"Бурова Татьяна Николаевна"</f>
        <v>Бурова Татьяна Николаевна</v>
      </c>
      <c r="AB7" s="9" t="str">
        <f>"Хайков Леонид Васильевич"</f>
        <v>Хайков Леонид Васильевич</v>
      </c>
      <c r="AC7" s="9" t="str">
        <f>"Чуксин Яков Александрович"</f>
        <v>Чуксин Яков Александрович</v>
      </c>
      <c r="AD7" s="9" t="str">
        <f>"Избирательный округ (Округ №10 (№ 10)), всего"</f>
        <v>Избирательный округ (Округ №10 (№ 10)), всего</v>
      </c>
      <c r="AE7" s="9" t="str">
        <f>"Рудаков Николай Викторович"</f>
        <v>Рудаков Николай Викторович</v>
      </c>
      <c r="AF7" s="9" t="str">
        <f>"Избирательный округ (Округ №11 (№ 11)), всего"</f>
        <v>Избирательный округ (Округ №11 (№ 11)), всего</v>
      </c>
      <c r="AG7" s="9" t="str">
        <f>"Евполов Александр Николаевич"</f>
        <v>Евполов Александр Николаевич</v>
      </c>
      <c r="AH7" s="9" t="str">
        <f>"Избирательный округ (Округ №12 (№ 12)), всего"</f>
        <v>Избирательный округ (Округ №12 (№ 12)), всего</v>
      </c>
      <c r="AI7" s="9" t="str">
        <f>"Мустафин Альберт Ирикович"</f>
        <v>Мустафин Альберт Ирикович</v>
      </c>
      <c r="AJ7" s="9" t="str">
        <f>"Избирательный округ (Округ №13 (№ 13)), всего"</f>
        <v>Избирательный округ (Округ №13 (№ 13)), всего</v>
      </c>
      <c r="AK7" s="9" t="str">
        <f>"Куликова Екатерина Александровна"</f>
        <v>Куликова Екатерина Александровна</v>
      </c>
      <c r="AL7" s="9" t="str">
        <f>"Избирательный округ (Округ №14 (№ 14)), всего"</f>
        <v>Избирательный округ (Округ №14 (№ 14)), всего</v>
      </c>
      <c r="AM7" s="9" t="str">
        <f>"Уфимцева Ольга Евгеньевна"</f>
        <v>Уфимцева Ольга Евгеньевна</v>
      </c>
      <c r="AN7" s="9" t="str">
        <f>"Избирательный округ (Округ №15 (№ 15)), всего"</f>
        <v>Избирательный округ (Округ №15 (№ 15)), всего</v>
      </c>
      <c r="AO7" s="9" t="str">
        <f>"Попов Сергей Филиппович"</f>
        <v>Попов Сергей Филиппович</v>
      </c>
      <c r="AP7" s="9" t="str">
        <f>"Избирательный округ (Округ №16 (№ 16)), всего"</f>
        <v>Избирательный округ (Округ №16 (№ 16)), всего</v>
      </c>
    </row>
    <row r="8" spans="1:43">
      <c r="A8" s="11" t="s">
        <v>6</v>
      </c>
      <c r="B8" s="6" t="str">
        <f>"2"</f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  <c r="L8" s="6">
        <v>12</v>
      </c>
      <c r="M8" s="6">
        <v>13</v>
      </c>
      <c r="N8" s="6">
        <v>14</v>
      </c>
      <c r="O8" s="6">
        <v>15</v>
      </c>
      <c r="P8" s="6">
        <v>16</v>
      </c>
      <c r="Q8" s="6">
        <v>17</v>
      </c>
      <c r="R8" s="6">
        <v>18</v>
      </c>
      <c r="S8" s="6">
        <v>19</v>
      </c>
      <c r="T8" s="6">
        <v>20</v>
      </c>
      <c r="U8" s="6">
        <v>21</v>
      </c>
      <c r="V8" s="6">
        <v>22</v>
      </c>
      <c r="W8" s="6">
        <v>23</v>
      </c>
      <c r="X8" s="6">
        <v>24</v>
      </c>
      <c r="Y8" s="6">
        <v>25</v>
      </c>
      <c r="Z8" s="6">
        <v>26</v>
      </c>
      <c r="AA8" s="6">
        <v>27</v>
      </c>
      <c r="AB8" s="6">
        <v>28</v>
      </c>
      <c r="AC8" s="6">
        <v>29</v>
      </c>
      <c r="AD8" s="6">
        <v>30</v>
      </c>
      <c r="AE8" s="6">
        <v>31</v>
      </c>
      <c r="AF8" s="6">
        <v>32</v>
      </c>
      <c r="AG8" s="6">
        <v>33</v>
      </c>
      <c r="AH8" s="6">
        <v>34</v>
      </c>
      <c r="AI8" s="6">
        <v>35</v>
      </c>
      <c r="AJ8" s="6">
        <v>36</v>
      </c>
      <c r="AK8" s="6">
        <v>37</v>
      </c>
      <c r="AL8" s="6">
        <v>38</v>
      </c>
      <c r="AM8" s="6">
        <v>39</v>
      </c>
      <c r="AN8" s="6">
        <v>40</v>
      </c>
      <c r="AO8" s="6">
        <v>41</v>
      </c>
      <c r="AP8" s="6">
        <v>42</v>
      </c>
      <c r="AQ8" s="7"/>
    </row>
    <row r="9" spans="1:43" ht="120" customHeight="1">
      <c r="A9" s="12" t="s">
        <v>6</v>
      </c>
      <c r="B9" s="13" t="str">
        <f>"5  Остаток средств фонда на дату сдачи отчета (заверяется банковской справкой)"</f>
        <v>5  Остаток средств фонда на дату сдачи отчета (заверяется банковской справкой)</v>
      </c>
      <c r="C9" s="14">
        <v>290</v>
      </c>
      <c r="D9" s="15"/>
      <c r="E9" s="15">
        <v>0</v>
      </c>
      <c r="F9" s="15"/>
      <c r="G9" s="15">
        <v>0</v>
      </c>
      <c r="H9" s="15">
        <v>0</v>
      </c>
      <c r="I9" s="15"/>
      <c r="J9" s="15">
        <v>0</v>
      </c>
      <c r="K9" s="15"/>
      <c r="L9" s="15">
        <v>0</v>
      </c>
      <c r="M9" s="15"/>
      <c r="N9" s="15">
        <v>0</v>
      </c>
      <c r="O9" s="15">
        <v>0</v>
      </c>
      <c r="P9" s="15"/>
      <c r="Q9" s="15">
        <v>0</v>
      </c>
      <c r="R9" s="15"/>
      <c r="S9" s="15">
        <v>0</v>
      </c>
      <c r="T9" s="15">
        <v>0</v>
      </c>
      <c r="U9" s="15"/>
      <c r="V9" s="15">
        <v>0</v>
      </c>
      <c r="W9" s="15"/>
      <c r="X9" s="15">
        <v>0</v>
      </c>
      <c r="Y9" s="15">
        <v>0</v>
      </c>
      <c r="Z9" s="15"/>
      <c r="AA9" s="15">
        <v>0</v>
      </c>
      <c r="AB9" s="15">
        <v>0</v>
      </c>
      <c r="AC9" s="15">
        <v>0</v>
      </c>
      <c r="AD9" s="15"/>
      <c r="AE9" s="15">
        <v>0</v>
      </c>
      <c r="AF9" s="15"/>
      <c r="AG9" s="15">
        <v>0</v>
      </c>
      <c r="AH9" s="15"/>
      <c r="AI9" s="15">
        <v>0</v>
      </c>
      <c r="AJ9" s="15"/>
      <c r="AK9" s="15">
        <v>0</v>
      </c>
      <c r="AL9" s="15"/>
      <c r="AM9" s="15">
        <v>0</v>
      </c>
      <c r="AN9" s="15"/>
      <c r="AO9" s="15">
        <v>0</v>
      </c>
      <c r="AP9" s="15"/>
      <c r="AQ9" s="10"/>
    </row>
    <row r="10" spans="1:43">
      <c r="A10" s="12" t="s">
        <v>7</v>
      </c>
      <c r="B10" s="14" t="str">
        <f>"в том числе"</f>
        <v>в том числе</v>
      </c>
      <c r="C10" s="14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0"/>
    </row>
    <row r="11" spans="1:43" ht="75" customHeight="1">
      <c r="A11" s="12" t="s">
        <v>8</v>
      </c>
      <c r="B11" s="13" t="str">
        <f>"1 Поступило средств в избирательный фонд, всего"</f>
        <v>1 Поступило средств в избирательный фонд, всего</v>
      </c>
      <c r="C11" s="14">
        <v>10</v>
      </c>
      <c r="D11" s="15"/>
      <c r="E11" s="15">
        <v>0</v>
      </c>
      <c r="F11" s="15"/>
      <c r="G11" s="15">
        <v>0</v>
      </c>
      <c r="H11" s="15">
        <v>2400</v>
      </c>
      <c r="I11" s="15"/>
      <c r="J11" s="15">
        <v>0</v>
      </c>
      <c r="K11" s="15"/>
      <c r="L11" s="15">
        <v>0</v>
      </c>
      <c r="M11" s="15"/>
      <c r="N11" s="15">
        <v>3510</v>
      </c>
      <c r="O11" s="15">
        <v>0</v>
      </c>
      <c r="P11" s="15"/>
      <c r="Q11" s="15">
        <v>3300</v>
      </c>
      <c r="R11" s="15"/>
      <c r="S11" s="15">
        <v>3270</v>
      </c>
      <c r="T11" s="15">
        <v>5030</v>
      </c>
      <c r="U11" s="15"/>
      <c r="V11" s="15">
        <v>24400</v>
      </c>
      <c r="W11" s="15"/>
      <c r="X11" s="15">
        <v>5000</v>
      </c>
      <c r="Y11" s="15">
        <v>10000</v>
      </c>
      <c r="Z11" s="15"/>
      <c r="AA11" s="15">
        <v>0</v>
      </c>
      <c r="AB11" s="15">
        <v>0</v>
      </c>
      <c r="AC11" s="15">
        <v>4300</v>
      </c>
      <c r="AD11" s="15"/>
      <c r="AE11" s="15">
        <v>0</v>
      </c>
      <c r="AF11" s="15"/>
      <c r="AG11" s="15">
        <v>0</v>
      </c>
      <c r="AH11" s="15"/>
      <c r="AI11" s="15">
        <v>0</v>
      </c>
      <c r="AJ11" s="15"/>
      <c r="AK11" s="15">
        <v>0</v>
      </c>
      <c r="AL11" s="15"/>
      <c r="AM11" s="15">
        <v>0</v>
      </c>
      <c r="AN11" s="15"/>
      <c r="AO11" s="15">
        <v>0</v>
      </c>
      <c r="AP11" s="15"/>
      <c r="AQ11" s="10"/>
    </row>
    <row r="12" spans="1:43">
      <c r="A12" s="12" t="s">
        <v>7</v>
      </c>
      <c r="B12" s="14" t="str">
        <f>"из них"</f>
        <v>из них</v>
      </c>
      <c r="C12" s="14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0"/>
    </row>
    <row r="13" spans="1:43" ht="150" customHeight="1">
      <c r="A13" s="12" t="s">
        <v>9</v>
      </c>
      <c r="B13" s="13" t="str">
        <f>"1.1 Поступило средств в установленном порядке для формирования избирательного фонда"</f>
        <v>1.1 Поступило средств в установленном порядке для формирования избирательного фонда</v>
      </c>
      <c r="C13" s="14">
        <v>20</v>
      </c>
      <c r="D13" s="15"/>
      <c r="E13" s="15">
        <v>0</v>
      </c>
      <c r="F13" s="15"/>
      <c r="G13" s="15">
        <v>0</v>
      </c>
      <c r="H13" s="15">
        <v>2400</v>
      </c>
      <c r="I13" s="15"/>
      <c r="J13" s="15">
        <v>0</v>
      </c>
      <c r="K13" s="15"/>
      <c r="L13" s="15">
        <v>0</v>
      </c>
      <c r="M13" s="15"/>
      <c r="N13" s="15">
        <v>3510</v>
      </c>
      <c r="O13" s="15">
        <v>0</v>
      </c>
      <c r="P13" s="15"/>
      <c r="Q13" s="15">
        <v>3300</v>
      </c>
      <c r="R13" s="15"/>
      <c r="S13" s="15">
        <v>3270</v>
      </c>
      <c r="T13" s="15">
        <v>5030</v>
      </c>
      <c r="U13" s="15"/>
      <c r="V13" s="15">
        <v>24400</v>
      </c>
      <c r="W13" s="15"/>
      <c r="X13" s="15">
        <v>5000</v>
      </c>
      <c r="Y13" s="15">
        <v>10000</v>
      </c>
      <c r="Z13" s="15"/>
      <c r="AA13" s="15">
        <v>0</v>
      </c>
      <c r="AB13" s="15">
        <v>0</v>
      </c>
      <c r="AC13" s="15">
        <v>4300</v>
      </c>
      <c r="AD13" s="15"/>
      <c r="AE13" s="15">
        <v>0</v>
      </c>
      <c r="AF13" s="15"/>
      <c r="AG13" s="15">
        <v>0</v>
      </c>
      <c r="AH13" s="15"/>
      <c r="AI13" s="15">
        <v>0</v>
      </c>
      <c r="AJ13" s="15"/>
      <c r="AK13" s="15">
        <v>0</v>
      </c>
      <c r="AL13" s="15"/>
      <c r="AM13" s="15">
        <v>0</v>
      </c>
      <c r="AN13" s="15"/>
      <c r="AO13" s="15">
        <v>0</v>
      </c>
      <c r="AP13" s="15"/>
      <c r="AQ13" s="10"/>
    </row>
    <row r="14" spans="1:43">
      <c r="A14" s="12" t="s">
        <v>7</v>
      </c>
      <c r="B14" s="14" t="str">
        <f>"из них"</f>
        <v>из них</v>
      </c>
      <c r="C14" s="14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0"/>
    </row>
    <row r="15" spans="1:43" ht="120" customHeight="1">
      <c r="A15" s="12" t="s">
        <v>10</v>
      </c>
      <c r="B15" s="13" t="str">
        <f>"1.1.1 Собственные средства кандидата, избирательного объединения"</f>
        <v>1.1.1 Собственные средства кандидата, избирательного объединения</v>
      </c>
      <c r="C15" s="14">
        <v>30</v>
      </c>
      <c r="D15" s="15"/>
      <c r="E15" s="15">
        <v>0</v>
      </c>
      <c r="F15" s="15"/>
      <c r="G15" s="15">
        <v>0</v>
      </c>
      <c r="H15" s="15">
        <v>2400</v>
      </c>
      <c r="I15" s="15"/>
      <c r="J15" s="15">
        <v>0</v>
      </c>
      <c r="K15" s="15"/>
      <c r="L15" s="15">
        <v>0</v>
      </c>
      <c r="M15" s="15"/>
      <c r="N15" s="15">
        <v>3510</v>
      </c>
      <c r="O15" s="15">
        <v>0</v>
      </c>
      <c r="P15" s="15"/>
      <c r="Q15" s="15">
        <v>3300</v>
      </c>
      <c r="R15" s="15"/>
      <c r="S15" s="15">
        <v>3270</v>
      </c>
      <c r="T15" s="15">
        <v>5030</v>
      </c>
      <c r="U15" s="15"/>
      <c r="V15" s="15">
        <v>24400</v>
      </c>
      <c r="W15" s="15"/>
      <c r="X15" s="15">
        <v>5000</v>
      </c>
      <c r="Y15" s="15">
        <v>10000</v>
      </c>
      <c r="Z15" s="15"/>
      <c r="AA15" s="15">
        <v>0</v>
      </c>
      <c r="AB15" s="15">
        <v>0</v>
      </c>
      <c r="AC15" s="15">
        <v>4300</v>
      </c>
      <c r="AD15" s="15"/>
      <c r="AE15" s="15">
        <v>0</v>
      </c>
      <c r="AF15" s="15"/>
      <c r="AG15" s="15">
        <v>0</v>
      </c>
      <c r="AH15" s="15"/>
      <c r="AI15" s="15">
        <v>0</v>
      </c>
      <c r="AJ15" s="15"/>
      <c r="AK15" s="15">
        <v>0</v>
      </c>
      <c r="AL15" s="15"/>
      <c r="AM15" s="15">
        <v>0</v>
      </c>
      <c r="AN15" s="15"/>
      <c r="AO15" s="15">
        <v>0</v>
      </c>
      <c r="AP15" s="15"/>
      <c r="AQ15" s="10"/>
    </row>
    <row r="16" spans="1:43" ht="150" customHeight="1">
      <c r="A16" s="12" t="s">
        <v>11</v>
      </c>
      <c r="B16" s="13" t="str">
        <f>"1.1.2 Средства, выделенные кандидату, выдвинувшего его избирательным объединением"</f>
        <v>1.1.2 Средства, выделенные кандидату, выдвинувшего его избирательным объединением</v>
      </c>
      <c r="C16" s="14">
        <v>40</v>
      </c>
      <c r="D16" s="15"/>
      <c r="E16" s="15">
        <v>0</v>
      </c>
      <c r="F16" s="15"/>
      <c r="G16" s="15">
        <v>0</v>
      </c>
      <c r="H16" s="15">
        <v>0</v>
      </c>
      <c r="I16" s="15"/>
      <c r="J16" s="15">
        <v>0</v>
      </c>
      <c r="K16" s="15"/>
      <c r="L16" s="15">
        <v>0</v>
      </c>
      <c r="M16" s="15"/>
      <c r="N16" s="15">
        <v>0</v>
      </c>
      <c r="O16" s="15">
        <v>0</v>
      </c>
      <c r="P16" s="15"/>
      <c r="Q16" s="15">
        <v>0</v>
      </c>
      <c r="R16" s="15"/>
      <c r="S16" s="15">
        <v>0</v>
      </c>
      <c r="T16" s="15">
        <v>0</v>
      </c>
      <c r="U16" s="15"/>
      <c r="V16" s="15">
        <v>0</v>
      </c>
      <c r="W16" s="15"/>
      <c r="X16" s="15">
        <v>0</v>
      </c>
      <c r="Y16" s="15">
        <v>0</v>
      </c>
      <c r="Z16" s="15"/>
      <c r="AA16" s="15">
        <v>0</v>
      </c>
      <c r="AB16" s="15">
        <v>0</v>
      </c>
      <c r="AC16" s="15">
        <v>0</v>
      </c>
      <c r="AD16" s="15"/>
      <c r="AE16" s="15">
        <v>0</v>
      </c>
      <c r="AF16" s="15"/>
      <c r="AG16" s="15">
        <v>0</v>
      </c>
      <c r="AH16" s="15"/>
      <c r="AI16" s="15">
        <v>0</v>
      </c>
      <c r="AJ16" s="15"/>
      <c r="AK16" s="15">
        <v>0</v>
      </c>
      <c r="AL16" s="15"/>
      <c r="AM16" s="15">
        <v>0</v>
      </c>
      <c r="AN16" s="15"/>
      <c r="AO16" s="15">
        <v>0</v>
      </c>
      <c r="AP16" s="15"/>
      <c r="AQ16" s="10"/>
    </row>
    <row r="17" spans="1:43" ht="90" customHeight="1">
      <c r="A17" s="12" t="s">
        <v>12</v>
      </c>
      <c r="B17" s="13" t="str">
        <f>"1.1.3 Добровольные пожертвования гражданина"</f>
        <v>1.1.3 Добровольные пожертвования гражданина</v>
      </c>
      <c r="C17" s="14">
        <v>50</v>
      </c>
      <c r="D17" s="15"/>
      <c r="E17" s="15">
        <v>0</v>
      </c>
      <c r="F17" s="15"/>
      <c r="G17" s="15">
        <v>0</v>
      </c>
      <c r="H17" s="15">
        <v>0</v>
      </c>
      <c r="I17" s="15"/>
      <c r="J17" s="15">
        <v>0</v>
      </c>
      <c r="K17" s="15"/>
      <c r="L17" s="15">
        <v>0</v>
      </c>
      <c r="M17" s="15"/>
      <c r="N17" s="15">
        <v>0</v>
      </c>
      <c r="O17" s="15">
        <v>0</v>
      </c>
      <c r="P17" s="15"/>
      <c r="Q17" s="15">
        <v>0</v>
      </c>
      <c r="R17" s="15"/>
      <c r="S17" s="15">
        <v>0</v>
      </c>
      <c r="T17" s="15">
        <v>0</v>
      </c>
      <c r="U17" s="15"/>
      <c r="V17" s="15">
        <v>0</v>
      </c>
      <c r="W17" s="15"/>
      <c r="X17" s="15">
        <v>0</v>
      </c>
      <c r="Y17" s="15">
        <v>0</v>
      </c>
      <c r="Z17" s="15"/>
      <c r="AA17" s="15">
        <v>0</v>
      </c>
      <c r="AB17" s="15">
        <v>0</v>
      </c>
      <c r="AC17" s="15">
        <v>0</v>
      </c>
      <c r="AD17" s="15"/>
      <c r="AE17" s="15">
        <v>0</v>
      </c>
      <c r="AF17" s="15"/>
      <c r="AG17" s="15">
        <v>0</v>
      </c>
      <c r="AH17" s="15"/>
      <c r="AI17" s="15">
        <v>0</v>
      </c>
      <c r="AJ17" s="15"/>
      <c r="AK17" s="15">
        <v>0</v>
      </c>
      <c r="AL17" s="15"/>
      <c r="AM17" s="15">
        <v>0</v>
      </c>
      <c r="AN17" s="15"/>
      <c r="AO17" s="15">
        <v>0</v>
      </c>
      <c r="AP17" s="15"/>
      <c r="AQ17" s="10"/>
    </row>
    <row r="18" spans="1:43" ht="105" customHeight="1">
      <c r="A18" s="12" t="s">
        <v>13</v>
      </c>
      <c r="B18" s="13" t="str">
        <f>"1.1.4 Добровольные пожертвования юридического лица"</f>
        <v>1.1.4 Добровольные пожертвования юридического лица</v>
      </c>
      <c r="C18" s="14">
        <v>60</v>
      </c>
      <c r="D18" s="15"/>
      <c r="E18" s="15">
        <v>0</v>
      </c>
      <c r="F18" s="15"/>
      <c r="G18" s="15">
        <v>0</v>
      </c>
      <c r="H18" s="15">
        <v>0</v>
      </c>
      <c r="I18" s="15"/>
      <c r="J18" s="15">
        <v>0</v>
      </c>
      <c r="K18" s="15"/>
      <c r="L18" s="15">
        <v>0</v>
      </c>
      <c r="M18" s="15"/>
      <c r="N18" s="15">
        <v>0</v>
      </c>
      <c r="O18" s="15">
        <v>0</v>
      </c>
      <c r="P18" s="15"/>
      <c r="Q18" s="15">
        <v>0</v>
      </c>
      <c r="R18" s="15"/>
      <c r="S18" s="15">
        <v>0</v>
      </c>
      <c r="T18" s="15">
        <v>0</v>
      </c>
      <c r="U18" s="15"/>
      <c r="V18" s="15">
        <v>0</v>
      </c>
      <c r="W18" s="15"/>
      <c r="X18" s="15">
        <v>0</v>
      </c>
      <c r="Y18" s="15">
        <v>0</v>
      </c>
      <c r="Z18" s="15"/>
      <c r="AA18" s="15">
        <v>0</v>
      </c>
      <c r="AB18" s="15">
        <v>0</v>
      </c>
      <c r="AC18" s="15">
        <v>0</v>
      </c>
      <c r="AD18" s="15"/>
      <c r="AE18" s="15">
        <v>0</v>
      </c>
      <c r="AF18" s="15"/>
      <c r="AG18" s="15">
        <v>0</v>
      </c>
      <c r="AH18" s="15"/>
      <c r="AI18" s="15">
        <v>0</v>
      </c>
      <c r="AJ18" s="15"/>
      <c r="AK18" s="15">
        <v>0</v>
      </c>
      <c r="AL18" s="15"/>
      <c r="AM18" s="15">
        <v>0</v>
      </c>
      <c r="AN18" s="15"/>
      <c r="AO18" s="15">
        <v>0</v>
      </c>
      <c r="AP18" s="15"/>
      <c r="AQ18" s="10"/>
    </row>
    <row r="19" spans="1:43" ht="300" customHeight="1">
      <c r="A19" s="12" t="s">
        <v>14</v>
      </c>
      <c r="B19" s="13" t="str">
        <f>"1.2 Поступило в избирательный фонд денежных средств, подпадающих под действие ч. 6 ст. 58 Федерального закона от 12 июня 2002 года № 67-ФЗ, и ч. 4-10 ст.36 Закона Челябинской области от 29 июня 2006 года №36-ЗО"</f>
        <v>1.2 Поступило в избирательный фонд денежных средств, подпадающих под действие ч. 6 ст. 58 Федерального закона от 12 июня 2002 года № 67-ФЗ, и ч. 4-10 ст.36 Закона Челябинской области от 29 июня 2006 года №36-ЗО</v>
      </c>
      <c r="C19" s="14">
        <v>70</v>
      </c>
      <c r="D19" s="15"/>
      <c r="E19" s="15">
        <v>0</v>
      </c>
      <c r="F19" s="15"/>
      <c r="G19" s="15">
        <v>0</v>
      </c>
      <c r="H19" s="15">
        <v>0</v>
      </c>
      <c r="I19" s="15"/>
      <c r="J19" s="15">
        <v>0</v>
      </c>
      <c r="K19" s="15"/>
      <c r="L19" s="15">
        <v>0</v>
      </c>
      <c r="M19" s="15"/>
      <c r="N19" s="15">
        <v>0</v>
      </c>
      <c r="O19" s="15">
        <v>0</v>
      </c>
      <c r="P19" s="15"/>
      <c r="Q19" s="15">
        <v>0</v>
      </c>
      <c r="R19" s="15"/>
      <c r="S19" s="15">
        <v>0</v>
      </c>
      <c r="T19" s="15">
        <v>0</v>
      </c>
      <c r="U19" s="15"/>
      <c r="V19" s="15">
        <v>0</v>
      </c>
      <c r="W19" s="15"/>
      <c r="X19" s="15">
        <v>0</v>
      </c>
      <c r="Y19" s="15">
        <v>0</v>
      </c>
      <c r="Z19" s="15"/>
      <c r="AA19" s="15">
        <v>0</v>
      </c>
      <c r="AB19" s="15">
        <v>0</v>
      </c>
      <c r="AC19" s="15">
        <v>0</v>
      </c>
      <c r="AD19" s="15"/>
      <c r="AE19" s="15">
        <v>0</v>
      </c>
      <c r="AF19" s="15"/>
      <c r="AG19" s="15">
        <v>0</v>
      </c>
      <c r="AH19" s="15"/>
      <c r="AI19" s="15">
        <v>0</v>
      </c>
      <c r="AJ19" s="15"/>
      <c r="AK19" s="15">
        <v>0</v>
      </c>
      <c r="AL19" s="15"/>
      <c r="AM19" s="15">
        <v>0</v>
      </c>
      <c r="AN19" s="15"/>
      <c r="AO19" s="15">
        <v>0</v>
      </c>
      <c r="AP19" s="15"/>
      <c r="AQ19" s="10"/>
    </row>
    <row r="20" spans="1:43">
      <c r="A20" s="12" t="s">
        <v>7</v>
      </c>
      <c r="B20" s="14" t="str">
        <f>"из них"</f>
        <v>из них</v>
      </c>
      <c r="C20" s="14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0"/>
    </row>
    <row r="21" spans="1:43" ht="240" customHeight="1">
      <c r="A21" s="12" t="s">
        <v>15</v>
      </c>
      <c r="B21" s="13" t="str">
        <f>"1.2.1 Собственные средства избирательного объединения/кандидата/средства, выделенные кандидату выдвинувшего его избирательным объединением"</f>
        <v>1.2.1 Собственные средства избирательного объединения/кандидата/средства, выделенные кандидату выдвинувшего его избирательным объединением</v>
      </c>
      <c r="C21" s="14">
        <v>80</v>
      </c>
      <c r="D21" s="15"/>
      <c r="E21" s="15">
        <v>0</v>
      </c>
      <c r="F21" s="15"/>
      <c r="G21" s="15">
        <v>0</v>
      </c>
      <c r="H21" s="15">
        <v>0</v>
      </c>
      <c r="I21" s="15"/>
      <c r="J21" s="15">
        <v>0</v>
      </c>
      <c r="K21" s="15"/>
      <c r="L21" s="15">
        <v>0</v>
      </c>
      <c r="M21" s="15"/>
      <c r="N21" s="15">
        <v>0</v>
      </c>
      <c r="O21" s="15">
        <v>0</v>
      </c>
      <c r="P21" s="15"/>
      <c r="Q21" s="15">
        <v>0</v>
      </c>
      <c r="R21" s="15"/>
      <c r="S21" s="15">
        <v>0</v>
      </c>
      <c r="T21" s="15">
        <v>0</v>
      </c>
      <c r="U21" s="15"/>
      <c r="V21" s="15">
        <v>0</v>
      </c>
      <c r="W21" s="15"/>
      <c r="X21" s="15">
        <v>0</v>
      </c>
      <c r="Y21" s="15">
        <v>0</v>
      </c>
      <c r="Z21" s="15"/>
      <c r="AA21" s="15">
        <v>0</v>
      </c>
      <c r="AB21" s="15">
        <v>0</v>
      </c>
      <c r="AC21" s="15">
        <v>0</v>
      </c>
      <c r="AD21" s="15"/>
      <c r="AE21" s="15">
        <v>0</v>
      </c>
      <c r="AF21" s="15"/>
      <c r="AG21" s="15">
        <v>0</v>
      </c>
      <c r="AH21" s="15"/>
      <c r="AI21" s="15">
        <v>0</v>
      </c>
      <c r="AJ21" s="15"/>
      <c r="AK21" s="15">
        <v>0</v>
      </c>
      <c r="AL21" s="15"/>
      <c r="AM21" s="15">
        <v>0</v>
      </c>
      <c r="AN21" s="15"/>
      <c r="AO21" s="15">
        <v>0</v>
      </c>
      <c r="AP21" s="15"/>
      <c r="AQ21" s="10"/>
    </row>
    <row r="22" spans="1:43" ht="45" customHeight="1">
      <c r="A22" s="12" t="s">
        <v>16</v>
      </c>
      <c r="B22" s="13" t="str">
        <f>"1.2.2 Средства гражданина"</f>
        <v>1.2.2 Средства гражданина</v>
      </c>
      <c r="C22" s="14">
        <v>90</v>
      </c>
      <c r="D22" s="15"/>
      <c r="E22" s="15">
        <v>0</v>
      </c>
      <c r="F22" s="15"/>
      <c r="G22" s="15">
        <v>0</v>
      </c>
      <c r="H22" s="15">
        <v>0</v>
      </c>
      <c r="I22" s="15"/>
      <c r="J22" s="15">
        <v>0</v>
      </c>
      <c r="K22" s="15"/>
      <c r="L22" s="15">
        <v>0</v>
      </c>
      <c r="M22" s="15"/>
      <c r="N22" s="15">
        <v>0</v>
      </c>
      <c r="O22" s="15">
        <v>0</v>
      </c>
      <c r="P22" s="15"/>
      <c r="Q22" s="15">
        <v>0</v>
      </c>
      <c r="R22" s="15"/>
      <c r="S22" s="15">
        <v>0</v>
      </c>
      <c r="T22" s="15">
        <v>0</v>
      </c>
      <c r="U22" s="15"/>
      <c r="V22" s="15">
        <v>0</v>
      </c>
      <c r="W22" s="15"/>
      <c r="X22" s="15">
        <v>0</v>
      </c>
      <c r="Y22" s="15">
        <v>0</v>
      </c>
      <c r="Z22" s="15"/>
      <c r="AA22" s="15">
        <v>0</v>
      </c>
      <c r="AB22" s="15">
        <v>0</v>
      </c>
      <c r="AC22" s="15">
        <v>0</v>
      </c>
      <c r="AD22" s="15"/>
      <c r="AE22" s="15">
        <v>0</v>
      </c>
      <c r="AF22" s="15"/>
      <c r="AG22" s="15">
        <v>0</v>
      </c>
      <c r="AH22" s="15"/>
      <c r="AI22" s="15">
        <v>0</v>
      </c>
      <c r="AJ22" s="15"/>
      <c r="AK22" s="15">
        <v>0</v>
      </c>
      <c r="AL22" s="15"/>
      <c r="AM22" s="15">
        <v>0</v>
      </c>
      <c r="AN22" s="15"/>
      <c r="AO22" s="15">
        <v>0</v>
      </c>
      <c r="AP22" s="15"/>
      <c r="AQ22" s="10"/>
    </row>
    <row r="23" spans="1:43" ht="60" customHeight="1">
      <c r="A23" s="12" t="s">
        <v>17</v>
      </c>
      <c r="B23" s="13" t="str">
        <f>"1.2.3 Средства юридического лица"</f>
        <v>1.2.3 Средства юридического лица</v>
      </c>
      <c r="C23" s="14">
        <v>100</v>
      </c>
      <c r="D23" s="15"/>
      <c r="E23" s="15">
        <v>0</v>
      </c>
      <c r="F23" s="15"/>
      <c r="G23" s="15">
        <v>0</v>
      </c>
      <c r="H23" s="15">
        <v>0</v>
      </c>
      <c r="I23" s="15"/>
      <c r="J23" s="15">
        <v>0</v>
      </c>
      <c r="K23" s="15"/>
      <c r="L23" s="15">
        <v>0</v>
      </c>
      <c r="M23" s="15"/>
      <c r="N23" s="15">
        <v>0</v>
      </c>
      <c r="O23" s="15">
        <v>0</v>
      </c>
      <c r="P23" s="15"/>
      <c r="Q23" s="15">
        <v>0</v>
      </c>
      <c r="R23" s="15"/>
      <c r="S23" s="15">
        <v>0</v>
      </c>
      <c r="T23" s="15">
        <v>0</v>
      </c>
      <c r="U23" s="15"/>
      <c r="V23" s="15">
        <v>0</v>
      </c>
      <c r="W23" s="15"/>
      <c r="X23" s="15">
        <v>0</v>
      </c>
      <c r="Y23" s="15">
        <v>0</v>
      </c>
      <c r="Z23" s="15"/>
      <c r="AA23" s="15">
        <v>0</v>
      </c>
      <c r="AB23" s="15">
        <v>0</v>
      </c>
      <c r="AC23" s="15">
        <v>0</v>
      </c>
      <c r="AD23" s="15"/>
      <c r="AE23" s="15">
        <v>0</v>
      </c>
      <c r="AF23" s="15"/>
      <c r="AG23" s="15">
        <v>0</v>
      </c>
      <c r="AH23" s="15"/>
      <c r="AI23" s="15">
        <v>0</v>
      </c>
      <c r="AJ23" s="15"/>
      <c r="AK23" s="15">
        <v>0</v>
      </c>
      <c r="AL23" s="15"/>
      <c r="AM23" s="15">
        <v>0</v>
      </c>
      <c r="AN23" s="15"/>
      <c r="AO23" s="15">
        <v>0</v>
      </c>
      <c r="AP23" s="15"/>
      <c r="AQ23" s="10"/>
    </row>
    <row r="24" spans="1:43" ht="105" customHeight="1">
      <c r="A24" s="12" t="s">
        <v>18</v>
      </c>
      <c r="B24" s="13" t="str">
        <f>"2 Возвращено денежных средств из избирательного фонда, всего"</f>
        <v>2 Возвращено денежных средств из избирательного фонда, всего</v>
      </c>
      <c r="C24" s="14">
        <v>110</v>
      </c>
      <c r="D24" s="15"/>
      <c r="E24" s="15">
        <v>0</v>
      </c>
      <c r="F24" s="15"/>
      <c r="G24" s="15">
        <v>0</v>
      </c>
      <c r="H24" s="15">
        <v>0</v>
      </c>
      <c r="I24" s="15"/>
      <c r="J24" s="15">
        <v>0</v>
      </c>
      <c r="K24" s="15"/>
      <c r="L24" s="15">
        <v>0</v>
      </c>
      <c r="M24" s="15"/>
      <c r="N24" s="15">
        <v>0</v>
      </c>
      <c r="O24" s="15">
        <v>0</v>
      </c>
      <c r="P24" s="15"/>
      <c r="Q24" s="15">
        <v>0</v>
      </c>
      <c r="R24" s="15"/>
      <c r="S24" s="15">
        <v>0</v>
      </c>
      <c r="T24" s="15">
        <v>0</v>
      </c>
      <c r="U24" s="15"/>
      <c r="V24" s="15">
        <v>0</v>
      </c>
      <c r="W24" s="15"/>
      <c r="X24" s="15">
        <v>0</v>
      </c>
      <c r="Y24" s="15">
        <v>0</v>
      </c>
      <c r="Z24" s="15"/>
      <c r="AA24" s="15">
        <v>0</v>
      </c>
      <c r="AB24" s="15">
        <v>0</v>
      </c>
      <c r="AC24" s="15">
        <v>0</v>
      </c>
      <c r="AD24" s="15"/>
      <c r="AE24" s="15">
        <v>0</v>
      </c>
      <c r="AF24" s="15"/>
      <c r="AG24" s="15">
        <v>0</v>
      </c>
      <c r="AH24" s="15"/>
      <c r="AI24" s="15">
        <v>0</v>
      </c>
      <c r="AJ24" s="15"/>
      <c r="AK24" s="15">
        <v>0</v>
      </c>
      <c r="AL24" s="15"/>
      <c r="AM24" s="15">
        <v>0</v>
      </c>
      <c r="AN24" s="15"/>
      <c r="AO24" s="15">
        <v>0</v>
      </c>
      <c r="AP24" s="15"/>
      <c r="AQ24" s="10"/>
    </row>
    <row r="25" spans="1:43">
      <c r="A25" s="12" t="s">
        <v>7</v>
      </c>
      <c r="B25" s="14" t="str">
        <f>"из них"</f>
        <v>из них</v>
      </c>
      <c r="C25" s="14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0"/>
    </row>
    <row r="26" spans="1:43" ht="60" customHeight="1">
      <c r="A26" s="12" t="s">
        <v>19</v>
      </c>
      <c r="B26" s="13" t="str">
        <f>"2.1 Перечислено в доход бюджета"</f>
        <v>2.1 Перечислено в доход бюджета</v>
      </c>
      <c r="C26" s="14">
        <v>120</v>
      </c>
      <c r="D26" s="15"/>
      <c r="E26" s="15">
        <v>0</v>
      </c>
      <c r="F26" s="15"/>
      <c r="G26" s="15">
        <v>0</v>
      </c>
      <c r="H26" s="15">
        <v>0</v>
      </c>
      <c r="I26" s="15"/>
      <c r="J26" s="15">
        <v>0</v>
      </c>
      <c r="K26" s="15"/>
      <c r="L26" s="15">
        <v>0</v>
      </c>
      <c r="M26" s="15"/>
      <c r="N26" s="15">
        <v>0</v>
      </c>
      <c r="O26" s="15">
        <v>0</v>
      </c>
      <c r="P26" s="15"/>
      <c r="Q26" s="15">
        <v>0</v>
      </c>
      <c r="R26" s="15"/>
      <c r="S26" s="15">
        <v>0</v>
      </c>
      <c r="T26" s="15">
        <v>0</v>
      </c>
      <c r="U26" s="15"/>
      <c r="V26" s="15">
        <v>0</v>
      </c>
      <c r="W26" s="15"/>
      <c r="X26" s="15">
        <v>0</v>
      </c>
      <c r="Y26" s="15">
        <v>0</v>
      </c>
      <c r="Z26" s="15"/>
      <c r="AA26" s="15">
        <v>0</v>
      </c>
      <c r="AB26" s="15">
        <v>0</v>
      </c>
      <c r="AC26" s="15">
        <v>0</v>
      </c>
      <c r="AD26" s="15"/>
      <c r="AE26" s="15">
        <v>0</v>
      </c>
      <c r="AF26" s="15"/>
      <c r="AG26" s="15">
        <v>0</v>
      </c>
      <c r="AH26" s="15"/>
      <c r="AI26" s="15">
        <v>0</v>
      </c>
      <c r="AJ26" s="15"/>
      <c r="AK26" s="15">
        <v>0</v>
      </c>
      <c r="AL26" s="15"/>
      <c r="AM26" s="15">
        <v>0</v>
      </c>
      <c r="AN26" s="15"/>
      <c r="AO26" s="15">
        <v>0</v>
      </c>
      <c r="AP26" s="15"/>
      <c r="AQ26" s="10"/>
    </row>
    <row r="27" spans="1:43" ht="135" customHeight="1">
      <c r="A27" s="12" t="s">
        <v>20</v>
      </c>
      <c r="B27" s="13" t="str">
        <f>"2.2 Возвращено денежных средств, поступивших с нарушением установленного порядка"</f>
        <v>2.2 Возвращено денежных средств, поступивших с нарушением установленного порядка</v>
      </c>
      <c r="C27" s="14">
        <v>130</v>
      </c>
      <c r="D27" s="15"/>
      <c r="E27" s="15">
        <v>0</v>
      </c>
      <c r="F27" s="15"/>
      <c r="G27" s="15">
        <v>0</v>
      </c>
      <c r="H27" s="15">
        <v>0</v>
      </c>
      <c r="I27" s="15"/>
      <c r="J27" s="15">
        <v>0</v>
      </c>
      <c r="K27" s="15"/>
      <c r="L27" s="15">
        <v>0</v>
      </c>
      <c r="M27" s="15"/>
      <c r="N27" s="15">
        <v>0</v>
      </c>
      <c r="O27" s="15">
        <v>0</v>
      </c>
      <c r="P27" s="15"/>
      <c r="Q27" s="15">
        <v>0</v>
      </c>
      <c r="R27" s="15"/>
      <c r="S27" s="15">
        <v>0</v>
      </c>
      <c r="T27" s="15">
        <v>0</v>
      </c>
      <c r="U27" s="15"/>
      <c r="V27" s="15">
        <v>0</v>
      </c>
      <c r="W27" s="15"/>
      <c r="X27" s="15">
        <v>0</v>
      </c>
      <c r="Y27" s="15">
        <v>0</v>
      </c>
      <c r="Z27" s="15"/>
      <c r="AA27" s="15">
        <v>0</v>
      </c>
      <c r="AB27" s="15">
        <v>0</v>
      </c>
      <c r="AC27" s="15">
        <v>0</v>
      </c>
      <c r="AD27" s="15"/>
      <c r="AE27" s="15">
        <v>0</v>
      </c>
      <c r="AF27" s="15"/>
      <c r="AG27" s="15">
        <v>0</v>
      </c>
      <c r="AH27" s="15"/>
      <c r="AI27" s="15">
        <v>0</v>
      </c>
      <c r="AJ27" s="15"/>
      <c r="AK27" s="15">
        <v>0</v>
      </c>
      <c r="AL27" s="15"/>
      <c r="AM27" s="15">
        <v>0</v>
      </c>
      <c r="AN27" s="15"/>
      <c r="AO27" s="15">
        <v>0</v>
      </c>
      <c r="AP27" s="15"/>
      <c r="AQ27" s="10"/>
    </row>
    <row r="28" spans="1:43">
      <c r="A28" s="12" t="s">
        <v>7</v>
      </c>
      <c r="B28" s="14" t="str">
        <f>"из них"</f>
        <v>из них</v>
      </c>
      <c r="C28" s="14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0"/>
    </row>
    <row r="29" spans="1:43" ht="195" customHeight="1">
      <c r="A29" s="12" t="s">
        <v>21</v>
      </c>
      <c r="B29" s="13" t="str">
        <f>"2.2.1 Гражданам, которым запрещено осуществлять пожертвования либо не указавшим обязательные сведения в платежном документе"</f>
        <v>2.2.1 Гражданам, которым запрещено осуществлять пожертвования либо не указавшим обязательные сведения в платежном документе</v>
      </c>
      <c r="C29" s="14">
        <v>140</v>
      </c>
      <c r="D29" s="15"/>
      <c r="E29" s="15">
        <v>0</v>
      </c>
      <c r="F29" s="15"/>
      <c r="G29" s="15">
        <v>0</v>
      </c>
      <c r="H29" s="15">
        <v>0</v>
      </c>
      <c r="I29" s="15"/>
      <c r="J29" s="15">
        <v>0</v>
      </c>
      <c r="K29" s="15"/>
      <c r="L29" s="15">
        <v>0</v>
      </c>
      <c r="M29" s="15"/>
      <c r="N29" s="15">
        <v>0</v>
      </c>
      <c r="O29" s="15">
        <v>0</v>
      </c>
      <c r="P29" s="15"/>
      <c r="Q29" s="15">
        <v>0</v>
      </c>
      <c r="R29" s="15"/>
      <c r="S29" s="15">
        <v>0</v>
      </c>
      <c r="T29" s="15">
        <v>0</v>
      </c>
      <c r="U29" s="15"/>
      <c r="V29" s="15">
        <v>0</v>
      </c>
      <c r="W29" s="15"/>
      <c r="X29" s="15">
        <v>0</v>
      </c>
      <c r="Y29" s="15">
        <v>0</v>
      </c>
      <c r="Z29" s="15"/>
      <c r="AA29" s="15">
        <v>0</v>
      </c>
      <c r="AB29" s="15">
        <v>0</v>
      </c>
      <c r="AC29" s="15">
        <v>0</v>
      </c>
      <c r="AD29" s="15"/>
      <c r="AE29" s="15">
        <v>0</v>
      </c>
      <c r="AF29" s="15"/>
      <c r="AG29" s="15">
        <v>0</v>
      </c>
      <c r="AH29" s="15"/>
      <c r="AI29" s="15">
        <v>0</v>
      </c>
      <c r="AJ29" s="15"/>
      <c r="AK29" s="15">
        <v>0</v>
      </c>
      <c r="AL29" s="15"/>
      <c r="AM29" s="15">
        <v>0</v>
      </c>
      <c r="AN29" s="15"/>
      <c r="AO29" s="15">
        <v>0</v>
      </c>
      <c r="AP29" s="15"/>
      <c r="AQ29" s="10"/>
    </row>
    <row r="30" spans="1:43" ht="210" customHeight="1">
      <c r="A30" s="12" t="s">
        <v>22</v>
      </c>
      <c r="B30" s="13" t="str">
        <f>"2.2.2 Юридическим лицам, которым запрещено осуществлять пожертвования либо не указавшим обязательные сведения в платежном документе"</f>
        <v>2.2.2 Юридическим лицам, которым запрещено осуществлять пожертвования либо не указавшим обязательные сведения в платежном документе</v>
      </c>
      <c r="C30" s="14">
        <v>150</v>
      </c>
      <c r="D30" s="15"/>
      <c r="E30" s="15">
        <v>0</v>
      </c>
      <c r="F30" s="15"/>
      <c r="G30" s="15">
        <v>0</v>
      </c>
      <c r="H30" s="15">
        <v>0</v>
      </c>
      <c r="I30" s="15"/>
      <c r="J30" s="15">
        <v>0</v>
      </c>
      <c r="K30" s="15"/>
      <c r="L30" s="15">
        <v>0</v>
      </c>
      <c r="M30" s="15"/>
      <c r="N30" s="15">
        <v>0</v>
      </c>
      <c r="O30" s="15">
        <v>0</v>
      </c>
      <c r="P30" s="15"/>
      <c r="Q30" s="15">
        <v>0</v>
      </c>
      <c r="R30" s="15"/>
      <c r="S30" s="15">
        <v>0</v>
      </c>
      <c r="T30" s="15">
        <v>0</v>
      </c>
      <c r="U30" s="15"/>
      <c r="V30" s="15">
        <v>0</v>
      </c>
      <c r="W30" s="15"/>
      <c r="X30" s="15">
        <v>0</v>
      </c>
      <c r="Y30" s="15">
        <v>0</v>
      </c>
      <c r="Z30" s="15"/>
      <c r="AA30" s="15">
        <v>0</v>
      </c>
      <c r="AB30" s="15">
        <v>0</v>
      </c>
      <c r="AC30" s="15">
        <v>0</v>
      </c>
      <c r="AD30" s="15"/>
      <c r="AE30" s="15">
        <v>0</v>
      </c>
      <c r="AF30" s="15"/>
      <c r="AG30" s="15">
        <v>0</v>
      </c>
      <c r="AH30" s="15"/>
      <c r="AI30" s="15">
        <v>0</v>
      </c>
      <c r="AJ30" s="15"/>
      <c r="AK30" s="15">
        <v>0</v>
      </c>
      <c r="AL30" s="15"/>
      <c r="AM30" s="15">
        <v>0</v>
      </c>
      <c r="AN30" s="15"/>
      <c r="AO30" s="15">
        <v>0</v>
      </c>
      <c r="AP30" s="15"/>
      <c r="AQ30" s="10"/>
    </row>
    <row r="31" spans="1:43" ht="120" customHeight="1">
      <c r="A31" s="12" t="s">
        <v>23</v>
      </c>
      <c r="B31" s="13" t="str">
        <f>"2.2.3 Средств, поступивших с превышением предельного размера"</f>
        <v>2.2.3 Средств, поступивших с превышением предельного размера</v>
      </c>
      <c r="C31" s="14">
        <v>160</v>
      </c>
      <c r="D31" s="15"/>
      <c r="E31" s="15">
        <v>0</v>
      </c>
      <c r="F31" s="15"/>
      <c r="G31" s="15">
        <v>0</v>
      </c>
      <c r="H31" s="15">
        <v>0</v>
      </c>
      <c r="I31" s="15"/>
      <c r="J31" s="15">
        <v>0</v>
      </c>
      <c r="K31" s="15"/>
      <c r="L31" s="15">
        <v>0</v>
      </c>
      <c r="M31" s="15"/>
      <c r="N31" s="15">
        <v>0</v>
      </c>
      <c r="O31" s="15">
        <v>0</v>
      </c>
      <c r="P31" s="15"/>
      <c r="Q31" s="15">
        <v>0</v>
      </c>
      <c r="R31" s="15"/>
      <c r="S31" s="15">
        <v>0</v>
      </c>
      <c r="T31" s="15">
        <v>0</v>
      </c>
      <c r="U31" s="15"/>
      <c r="V31" s="15">
        <v>0</v>
      </c>
      <c r="W31" s="15"/>
      <c r="X31" s="15">
        <v>0</v>
      </c>
      <c r="Y31" s="15">
        <v>0</v>
      </c>
      <c r="Z31" s="15"/>
      <c r="AA31" s="15">
        <v>0</v>
      </c>
      <c r="AB31" s="15">
        <v>0</v>
      </c>
      <c r="AC31" s="15">
        <v>0</v>
      </c>
      <c r="AD31" s="15"/>
      <c r="AE31" s="15">
        <v>0</v>
      </c>
      <c r="AF31" s="15"/>
      <c r="AG31" s="15">
        <v>0</v>
      </c>
      <c r="AH31" s="15"/>
      <c r="AI31" s="15">
        <v>0</v>
      </c>
      <c r="AJ31" s="15"/>
      <c r="AK31" s="15">
        <v>0</v>
      </c>
      <c r="AL31" s="15"/>
      <c r="AM31" s="15">
        <v>0</v>
      </c>
      <c r="AN31" s="15"/>
      <c r="AO31" s="15">
        <v>0</v>
      </c>
      <c r="AP31" s="15"/>
      <c r="AQ31" s="10"/>
    </row>
    <row r="32" spans="1:43" ht="120" customHeight="1">
      <c r="A32" s="12" t="s">
        <v>24</v>
      </c>
      <c r="B32" s="13" t="str">
        <f>"2.3 Возвращено денежных средств, поступивших в установленном порядке"</f>
        <v>2.3 Возвращено денежных средств, поступивших в установленном порядке</v>
      </c>
      <c r="C32" s="14">
        <v>170</v>
      </c>
      <c r="D32" s="15"/>
      <c r="E32" s="15">
        <v>0</v>
      </c>
      <c r="F32" s="15"/>
      <c r="G32" s="15">
        <v>0</v>
      </c>
      <c r="H32" s="15">
        <v>0</v>
      </c>
      <c r="I32" s="15"/>
      <c r="J32" s="15">
        <v>0</v>
      </c>
      <c r="K32" s="15"/>
      <c r="L32" s="15">
        <v>0</v>
      </c>
      <c r="M32" s="15"/>
      <c r="N32" s="15">
        <v>0</v>
      </c>
      <c r="O32" s="15">
        <v>0</v>
      </c>
      <c r="P32" s="15"/>
      <c r="Q32" s="15">
        <v>0</v>
      </c>
      <c r="R32" s="15"/>
      <c r="S32" s="15">
        <v>0</v>
      </c>
      <c r="T32" s="15">
        <v>0</v>
      </c>
      <c r="U32" s="15"/>
      <c r="V32" s="15">
        <v>0</v>
      </c>
      <c r="W32" s="15"/>
      <c r="X32" s="15">
        <v>0</v>
      </c>
      <c r="Y32" s="15">
        <v>0</v>
      </c>
      <c r="Z32" s="15"/>
      <c r="AA32" s="15">
        <v>0</v>
      </c>
      <c r="AB32" s="15">
        <v>0</v>
      </c>
      <c r="AC32" s="15">
        <v>0</v>
      </c>
      <c r="AD32" s="15"/>
      <c r="AE32" s="15">
        <v>0</v>
      </c>
      <c r="AF32" s="15"/>
      <c r="AG32" s="15">
        <v>0</v>
      </c>
      <c r="AH32" s="15"/>
      <c r="AI32" s="15">
        <v>0</v>
      </c>
      <c r="AJ32" s="15"/>
      <c r="AK32" s="15">
        <v>0</v>
      </c>
      <c r="AL32" s="15"/>
      <c r="AM32" s="15">
        <v>0</v>
      </c>
      <c r="AN32" s="15"/>
      <c r="AO32" s="15">
        <v>0</v>
      </c>
      <c r="AP32" s="15"/>
      <c r="AQ32" s="10"/>
    </row>
    <row r="33" spans="1:43" ht="60" customHeight="1">
      <c r="A33" s="12" t="s">
        <v>25</v>
      </c>
      <c r="B33" s="13" t="str">
        <f>"3 Израсходовано средств, всего"</f>
        <v>3 Израсходовано средств, всего</v>
      </c>
      <c r="C33" s="14">
        <v>180</v>
      </c>
      <c r="D33" s="15"/>
      <c r="E33" s="15">
        <v>0</v>
      </c>
      <c r="F33" s="15"/>
      <c r="G33" s="15">
        <v>0</v>
      </c>
      <c r="H33" s="15">
        <v>2400</v>
      </c>
      <c r="I33" s="15"/>
      <c r="J33" s="15">
        <v>0</v>
      </c>
      <c r="K33" s="15"/>
      <c r="L33" s="15">
        <v>0</v>
      </c>
      <c r="M33" s="15"/>
      <c r="N33" s="15">
        <v>3510</v>
      </c>
      <c r="O33" s="15">
        <v>0</v>
      </c>
      <c r="P33" s="15"/>
      <c r="Q33" s="15">
        <v>3250</v>
      </c>
      <c r="R33" s="15"/>
      <c r="S33" s="15">
        <v>2225</v>
      </c>
      <c r="T33" s="15">
        <v>5030</v>
      </c>
      <c r="U33" s="15"/>
      <c r="V33" s="15">
        <v>24120</v>
      </c>
      <c r="W33" s="15"/>
      <c r="X33" s="15">
        <v>4780</v>
      </c>
      <c r="Y33" s="15">
        <v>7140</v>
      </c>
      <c r="Z33" s="15"/>
      <c r="AA33" s="15">
        <v>0</v>
      </c>
      <c r="AB33" s="15">
        <v>0</v>
      </c>
      <c r="AC33" s="15">
        <v>4300</v>
      </c>
      <c r="AD33" s="15"/>
      <c r="AE33" s="15">
        <v>0</v>
      </c>
      <c r="AF33" s="15"/>
      <c r="AG33" s="15">
        <v>0</v>
      </c>
      <c r="AH33" s="15"/>
      <c r="AI33" s="15">
        <v>0</v>
      </c>
      <c r="AJ33" s="15"/>
      <c r="AK33" s="15">
        <v>0</v>
      </c>
      <c r="AL33" s="15"/>
      <c r="AM33" s="15">
        <v>0</v>
      </c>
      <c r="AN33" s="15"/>
      <c r="AO33" s="15">
        <v>0</v>
      </c>
      <c r="AP33" s="15"/>
      <c r="AQ33" s="10"/>
    </row>
    <row r="34" spans="1:43">
      <c r="A34" s="12" t="s">
        <v>7</v>
      </c>
      <c r="B34" s="14" t="str">
        <f>"из них"</f>
        <v>из них</v>
      </c>
      <c r="C34" s="14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0"/>
    </row>
    <row r="35" spans="1:43" ht="75" customHeight="1">
      <c r="A35" s="12" t="s">
        <v>26</v>
      </c>
      <c r="B35" s="13" t="str">
        <f>"3.1 На организацию сбора подписей избирателей"</f>
        <v>3.1 На организацию сбора подписей избирателей</v>
      </c>
      <c r="C35" s="14">
        <v>190</v>
      </c>
      <c r="D35" s="15"/>
      <c r="E35" s="15">
        <v>0</v>
      </c>
      <c r="F35" s="15"/>
      <c r="G35" s="15">
        <v>0</v>
      </c>
      <c r="H35" s="15">
        <v>0</v>
      </c>
      <c r="I35" s="15"/>
      <c r="J35" s="15">
        <v>0</v>
      </c>
      <c r="K35" s="15"/>
      <c r="L35" s="15">
        <v>0</v>
      </c>
      <c r="M35" s="15"/>
      <c r="N35" s="15">
        <v>0</v>
      </c>
      <c r="O35" s="15">
        <v>0</v>
      </c>
      <c r="P35" s="15"/>
      <c r="Q35" s="15">
        <v>0</v>
      </c>
      <c r="R35" s="15"/>
      <c r="S35" s="15">
        <v>0</v>
      </c>
      <c r="T35" s="15">
        <v>0</v>
      </c>
      <c r="U35" s="15"/>
      <c r="V35" s="15">
        <v>0</v>
      </c>
      <c r="W35" s="15"/>
      <c r="X35" s="15">
        <v>0</v>
      </c>
      <c r="Y35" s="15">
        <v>0</v>
      </c>
      <c r="Z35" s="15"/>
      <c r="AA35" s="15">
        <v>0</v>
      </c>
      <c r="AB35" s="15">
        <v>0</v>
      </c>
      <c r="AC35" s="15">
        <v>0</v>
      </c>
      <c r="AD35" s="15"/>
      <c r="AE35" s="15">
        <v>0</v>
      </c>
      <c r="AF35" s="15"/>
      <c r="AG35" s="15">
        <v>0</v>
      </c>
      <c r="AH35" s="15"/>
      <c r="AI35" s="15">
        <v>0</v>
      </c>
      <c r="AJ35" s="15"/>
      <c r="AK35" s="15">
        <v>0</v>
      </c>
      <c r="AL35" s="15"/>
      <c r="AM35" s="15">
        <v>0</v>
      </c>
      <c r="AN35" s="15"/>
      <c r="AO35" s="15">
        <v>0</v>
      </c>
      <c r="AP35" s="15"/>
      <c r="AQ35" s="10"/>
    </row>
    <row r="36" spans="1:43">
      <c r="A36" s="12" t="s">
        <v>7</v>
      </c>
      <c r="B36" s="14" t="str">
        <f>"из них"</f>
        <v>из них</v>
      </c>
      <c r="C36" s="14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0"/>
    </row>
    <row r="37" spans="1:43" ht="105" customHeight="1">
      <c r="A37" s="12" t="s">
        <v>27</v>
      </c>
      <c r="B37" s="13" t="str">
        <f>"3.1.1 Из них на оплату труда лиц, привлекаемых для сбора подписей избирателей"</f>
        <v>3.1.1 Из них на оплату труда лиц, привлекаемых для сбора подписей избирателей</v>
      </c>
      <c r="C37" s="14">
        <v>200</v>
      </c>
      <c r="D37" s="15"/>
      <c r="E37" s="15">
        <v>0</v>
      </c>
      <c r="F37" s="15"/>
      <c r="G37" s="15">
        <v>0</v>
      </c>
      <c r="H37" s="15">
        <v>0</v>
      </c>
      <c r="I37" s="15"/>
      <c r="J37" s="15">
        <v>0</v>
      </c>
      <c r="K37" s="15"/>
      <c r="L37" s="15">
        <v>0</v>
      </c>
      <c r="M37" s="15"/>
      <c r="N37" s="15">
        <v>0</v>
      </c>
      <c r="O37" s="15">
        <v>0</v>
      </c>
      <c r="P37" s="15"/>
      <c r="Q37" s="15">
        <v>0</v>
      </c>
      <c r="R37" s="15"/>
      <c r="S37" s="15">
        <v>0</v>
      </c>
      <c r="T37" s="15">
        <v>0</v>
      </c>
      <c r="U37" s="15"/>
      <c r="V37" s="15">
        <v>0</v>
      </c>
      <c r="W37" s="15"/>
      <c r="X37" s="15">
        <v>0</v>
      </c>
      <c r="Y37" s="15">
        <v>0</v>
      </c>
      <c r="Z37" s="15"/>
      <c r="AA37" s="15">
        <v>0</v>
      </c>
      <c r="AB37" s="15">
        <v>0</v>
      </c>
      <c r="AC37" s="15">
        <v>0</v>
      </c>
      <c r="AD37" s="15"/>
      <c r="AE37" s="15">
        <v>0</v>
      </c>
      <c r="AF37" s="15"/>
      <c r="AG37" s="15">
        <v>0</v>
      </c>
      <c r="AH37" s="15"/>
      <c r="AI37" s="15">
        <v>0</v>
      </c>
      <c r="AJ37" s="15"/>
      <c r="AK37" s="15">
        <v>0</v>
      </c>
      <c r="AL37" s="15"/>
      <c r="AM37" s="15">
        <v>0</v>
      </c>
      <c r="AN37" s="15"/>
      <c r="AO37" s="15">
        <v>0</v>
      </c>
      <c r="AP37" s="15"/>
      <c r="AQ37" s="10"/>
    </row>
    <row r="38" spans="1:43" ht="105" customHeight="1">
      <c r="A38" s="12" t="s">
        <v>28</v>
      </c>
      <c r="B38" s="13" t="str">
        <f>"3.2 На предвыборную агитацию через организации телерадиовещания"</f>
        <v>3.2 На предвыборную агитацию через организации телерадиовещания</v>
      </c>
      <c r="C38" s="14">
        <v>210</v>
      </c>
      <c r="D38" s="15"/>
      <c r="E38" s="15">
        <v>0</v>
      </c>
      <c r="F38" s="15"/>
      <c r="G38" s="15">
        <v>0</v>
      </c>
      <c r="H38" s="15">
        <v>0</v>
      </c>
      <c r="I38" s="15"/>
      <c r="J38" s="15">
        <v>0</v>
      </c>
      <c r="K38" s="15"/>
      <c r="L38" s="15">
        <v>0</v>
      </c>
      <c r="M38" s="15"/>
      <c r="N38" s="15">
        <v>0</v>
      </c>
      <c r="O38" s="15">
        <v>0</v>
      </c>
      <c r="P38" s="15"/>
      <c r="Q38" s="15">
        <v>0</v>
      </c>
      <c r="R38" s="15"/>
      <c r="S38" s="15">
        <v>0</v>
      </c>
      <c r="T38" s="15">
        <v>0</v>
      </c>
      <c r="U38" s="15"/>
      <c r="V38" s="15">
        <v>0</v>
      </c>
      <c r="W38" s="15"/>
      <c r="X38" s="15">
        <v>0</v>
      </c>
      <c r="Y38" s="15">
        <v>0</v>
      </c>
      <c r="Z38" s="15"/>
      <c r="AA38" s="15">
        <v>0</v>
      </c>
      <c r="AB38" s="15">
        <v>0</v>
      </c>
      <c r="AC38" s="15">
        <v>0</v>
      </c>
      <c r="AD38" s="15"/>
      <c r="AE38" s="15">
        <v>0</v>
      </c>
      <c r="AF38" s="15"/>
      <c r="AG38" s="15">
        <v>0</v>
      </c>
      <c r="AH38" s="15"/>
      <c r="AI38" s="15">
        <v>0</v>
      </c>
      <c r="AJ38" s="15"/>
      <c r="AK38" s="15">
        <v>0</v>
      </c>
      <c r="AL38" s="15"/>
      <c r="AM38" s="15">
        <v>0</v>
      </c>
      <c r="AN38" s="15"/>
      <c r="AO38" s="15">
        <v>0</v>
      </c>
      <c r="AP38" s="15"/>
      <c r="AQ38" s="10"/>
    </row>
    <row r="39" spans="1:43" ht="120" customHeight="1">
      <c r="A39" s="12" t="s">
        <v>29</v>
      </c>
      <c r="B39" s="13" t="str">
        <f>"3.3 На предвыборную агитацию через редакции периодических печатных изданий"</f>
        <v>3.3 На предвыборную агитацию через редакции периодических печатных изданий</v>
      </c>
      <c r="C39" s="14">
        <v>220</v>
      </c>
      <c r="D39" s="15"/>
      <c r="E39" s="15">
        <v>0</v>
      </c>
      <c r="F39" s="15"/>
      <c r="G39" s="15">
        <v>0</v>
      </c>
      <c r="H39" s="15">
        <v>2400</v>
      </c>
      <c r="I39" s="15"/>
      <c r="J39" s="15">
        <v>0</v>
      </c>
      <c r="K39" s="15"/>
      <c r="L39" s="15">
        <v>0</v>
      </c>
      <c r="M39" s="15"/>
      <c r="N39" s="15">
        <v>0</v>
      </c>
      <c r="O39" s="15">
        <v>0</v>
      </c>
      <c r="P39" s="15"/>
      <c r="Q39" s="15">
        <v>0</v>
      </c>
      <c r="R39" s="15"/>
      <c r="S39" s="15">
        <v>0</v>
      </c>
      <c r="T39" s="15">
        <v>0</v>
      </c>
      <c r="U39" s="15"/>
      <c r="V39" s="15">
        <v>3400</v>
      </c>
      <c r="W39" s="15"/>
      <c r="X39" s="15">
        <v>1680</v>
      </c>
      <c r="Y39" s="15">
        <v>0</v>
      </c>
      <c r="Z39" s="15"/>
      <c r="AA39" s="15">
        <v>0</v>
      </c>
      <c r="AB39" s="15">
        <v>0</v>
      </c>
      <c r="AC39" s="15">
        <v>1200</v>
      </c>
      <c r="AD39" s="15"/>
      <c r="AE39" s="15">
        <v>0</v>
      </c>
      <c r="AF39" s="15"/>
      <c r="AG39" s="15">
        <v>0</v>
      </c>
      <c r="AH39" s="15"/>
      <c r="AI39" s="15">
        <v>0</v>
      </c>
      <c r="AJ39" s="15"/>
      <c r="AK39" s="15">
        <v>0</v>
      </c>
      <c r="AL39" s="15"/>
      <c r="AM39" s="15">
        <v>0</v>
      </c>
      <c r="AN39" s="15"/>
      <c r="AO39" s="15">
        <v>0</v>
      </c>
      <c r="AP39" s="15"/>
      <c r="AQ39" s="10"/>
    </row>
    <row r="40" spans="1:43" ht="135" customHeight="1">
      <c r="A40" s="12" t="s">
        <v>30</v>
      </c>
      <c r="B40" s="13" t="str">
        <f>"3.4 На выпуск и распространение печатных и иных агитационных материалов"</f>
        <v>3.4 На выпуск и распространение печатных и иных агитационных материалов</v>
      </c>
      <c r="C40" s="14">
        <v>230</v>
      </c>
      <c r="D40" s="15"/>
      <c r="E40" s="15">
        <v>0</v>
      </c>
      <c r="F40" s="15"/>
      <c r="G40" s="15">
        <v>0</v>
      </c>
      <c r="H40" s="15">
        <v>0</v>
      </c>
      <c r="I40" s="15"/>
      <c r="J40" s="15">
        <v>0</v>
      </c>
      <c r="K40" s="15"/>
      <c r="L40" s="15">
        <v>0</v>
      </c>
      <c r="M40" s="15"/>
      <c r="N40" s="15">
        <v>3510</v>
      </c>
      <c r="O40" s="15">
        <v>0</v>
      </c>
      <c r="P40" s="15"/>
      <c r="Q40" s="15">
        <v>3250</v>
      </c>
      <c r="R40" s="15"/>
      <c r="S40" s="15">
        <v>2225</v>
      </c>
      <c r="T40" s="15">
        <v>5030</v>
      </c>
      <c r="U40" s="15"/>
      <c r="V40" s="15">
        <v>20720</v>
      </c>
      <c r="W40" s="15"/>
      <c r="X40" s="15">
        <v>3100</v>
      </c>
      <c r="Y40" s="15">
        <v>7040</v>
      </c>
      <c r="Z40" s="15"/>
      <c r="AA40" s="15">
        <v>0</v>
      </c>
      <c r="AB40" s="15">
        <v>0</v>
      </c>
      <c r="AC40" s="15">
        <v>3100</v>
      </c>
      <c r="AD40" s="15"/>
      <c r="AE40" s="15">
        <v>0</v>
      </c>
      <c r="AF40" s="15"/>
      <c r="AG40" s="15">
        <v>0</v>
      </c>
      <c r="AH40" s="15"/>
      <c r="AI40" s="15">
        <v>0</v>
      </c>
      <c r="AJ40" s="15"/>
      <c r="AK40" s="15">
        <v>0</v>
      </c>
      <c r="AL40" s="15"/>
      <c r="AM40" s="15">
        <v>0</v>
      </c>
      <c r="AN40" s="15"/>
      <c r="AO40" s="15">
        <v>0</v>
      </c>
      <c r="AP40" s="15"/>
      <c r="AQ40" s="10"/>
    </row>
    <row r="41" spans="1:43" ht="90" customHeight="1">
      <c r="A41" s="12" t="s">
        <v>31</v>
      </c>
      <c r="B41" s="13" t="str">
        <f>"3.5 На проведение публичных массовых мероприятий"</f>
        <v>3.5 На проведение публичных массовых мероприятий</v>
      </c>
      <c r="C41" s="14">
        <v>240</v>
      </c>
      <c r="D41" s="15"/>
      <c r="E41" s="15">
        <v>0</v>
      </c>
      <c r="F41" s="15"/>
      <c r="G41" s="15">
        <v>0</v>
      </c>
      <c r="H41" s="15">
        <v>0</v>
      </c>
      <c r="I41" s="15"/>
      <c r="J41" s="15">
        <v>0</v>
      </c>
      <c r="K41" s="15"/>
      <c r="L41" s="15">
        <v>0</v>
      </c>
      <c r="M41" s="15"/>
      <c r="N41" s="15">
        <v>0</v>
      </c>
      <c r="O41" s="15">
        <v>0</v>
      </c>
      <c r="P41" s="15"/>
      <c r="Q41" s="15">
        <v>0</v>
      </c>
      <c r="R41" s="15"/>
      <c r="S41" s="15">
        <v>0</v>
      </c>
      <c r="T41" s="15">
        <v>0</v>
      </c>
      <c r="U41" s="15"/>
      <c r="V41" s="15">
        <v>0</v>
      </c>
      <c r="W41" s="15"/>
      <c r="X41" s="15">
        <v>0</v>
      </c>
      <c r="Y41" s="15">
        <v>0</v>
      </c>
      <c r="Z41" s="15"/>
      <c r="AA41" s="15">
        <v>0</v>
      </c>
      <c r="AB41" s="15">
        <v>0</v>
      </c>
      <c r="AC41" s="15">
        <v>0</v>
      </c>
      <c r="AD41" s="15"/>
      <c r="AE41" s="15">
        <v>0</v>
      </c>
      <c r="AF41" s="15"/>
      <c r="AG41" s="15">
        <v>0</v>
      </c>
      <c r="AH41" s="15"/>
      <c r="AI41" s="15">
        <v>0</v>
      </c>
      <c r="AJ41" s="15"/>
      <c r="AK41" s="15">
        <v>0</v>
      </c>
      <c r="AL41" s="15"/>
      <c r="AM41" s="15">
        <v>0</v>
      </c>
      <c r="AN41" s="15"/>
      <c r="AO41" s="15">
        <v>0</v>
      </c>
      <c r="AP41" s="15"/>
      <c r="AQ41" s="10"/>
    </row>
    <row r="42" spans="1:43" ht="105" customHeight="1">
      <c r="A42" s="12" t="s">
        <v>32</v>
      </c>
      <c r="B42" s="13" t="str">
        <f>"3.6 На оплату работ (услуг) информационного и консультационного характера"</f>
        <v>3.6 На оплату работ (услуг) информационного и консультационного характера</v>
      </c>
      <c r="C42" s="14">
        <v>250</v>
      </c>
      <c r="D42" s="15"/>
      <c r="E42" s="15">
        <v>0</v>
      </c>
      <c r="F42" s="15"/>
      <c r="G42" s="15">
        <v>0</v>
      </c>
      <c r="H42" s="15">
        <v>0</v>
      </c>
      <c r="I42" s="15"/>
      <c r="J42" s="15">
        <v>0</v>
      </c>
      <c r="K42" s="15"/>
      <c r="L42" s="15">
        <v>0</v>
      </c>
      <c r="M42" s="15"/>
      <c r="N42" s="15">
        <v>0</v>
      </c>
      <c r="O42" s="15">
        <v>0</v>
      </c>
      <c r="P42" s="15"/>
      <c r="Q42" s="15">
        <v>0</v>
      </c>
      <c r="R42" s="15"/>
      <c r="S42" s="15">
        <v>0</v>
      </c>
      <c r="T42" s="15">
        <v>0</v>
      </c>
      <c r="U42" s="15"/>
      <c r="V42" s="15">
        <v>0</v>
      </c>
      <c r="W42" s="15"/>
      <c r="X42" s="15">
        <v>0</v>
      </c>
      <c r="Y42" s="15">
        <v>0</v>
      </c>
      <c r="Z42" s="15"/>
      <c r="AA42" s="15">
        <v>0</v>
      </c>
      <c r="AB42" s="15">
        <v>0</v>
      </c>
      <c r="AC42" s="15">
        <v>0</v>
      </c>
      <c r="AD42" s="15"/>
      <c r="AE42" s="15">
        <v>0</v>
      </c>
      <c r="AF42" s="15"/>
      <c r="AG42" s="15">
        <v>0</v>
      </c>
      <c r="AH42" s="15"/>
      <c r="AI42" s="15">
        <v>0</v>
      </c>
      <c r="AJ42" s="15"/>
      <c r="AK42" s="15">
        <v>0</v>
      </c>
      <c r="AL42" s="15"/>
      <c r="AM42" s="15">
        <v>0</v>
      </c>
      <c r="AN42" s="15"/>
      <c r="AO42" s="15">
        <v>0</v>
      </c>
      <c r="AP42" s="15"/>
      <c r="AQ42" s="10"/>
    </row>
    <row r="43" spans="1:43" ht="180" customHeight="1">
      <c r="A43" s="12" t="s">
        <v>33</v>
      </c>
      <c r="B43" s="13" t="str">
        <f>"3.7 На оплату других работ (услуг), выполненных (оказанных) юридическими лицами или гражданами РФ по договорам"</f>
        <v>3.7 На оплату других работ (услуг), выполненных (оказанных) юридическими лицами или гражданами РФ по договорам</v>
      </c>
      <c r="C43" s="14">
        <v>260</v>
      </c>
      <c r="D43" s="15"/>
      <c r="E43" s="15">
        <v>0</v>
      </c>
      <c r="F43" s="15"/>
      <c r="G43" s="15">
        <v>0</v>
      </c>
      <c r="H43" s="15">
        <v>0</v>
      </c>
      <c r="I43" s="15"/>
      <c r="J43" s="15">
        <v>0</v>
      </c>
      <c r="K43" s="15"/>
      <c r="L43" s="15">
        <v>0</v>
      </c>
      <c r="M43" s="15"/>
      <c r="N43" s="15">
        <v>0</v>
      </c>
      <c r="O43" s="15">
        <v>0</v>
      </c>
      <c r="P43" s="15"/>
      <c r="Q43" s="15">
        <v>0</v>
      </c>
      <c r="R43" s="15"/>
      <c r="S43" s="15">
        <v>0</v>
      </c>
      <c r="T43" s="15">
        <v>0</v>
      </c>
      <c r="U43" s="15"/>
      <c r="V43" s="15">
        <v>0</v>
      </c>
      <c r="W43" s="15"/>
      <c r="X43" s="15">
        <v>0</v>
      </c>
      <c r="Y43" s="15">
        <v>0</v>
      </c>
      <c r="Z43" s="15"/>
      <c r="AA43" s="15">
        <v>0</v>
      </c>
      <c r="AB43" s="15">
        <v>0</v>
      </c>
      <c r="AC43" s="15">
        <v>0</v>
      </c>
      <c r="AD43" s="15"/>
      <c r="AE43" s="15">
        <v>0</v>
      </c>
      <c r="AF43" s="15"/>
      <c r="AG43" s="15">
        <v>0</v>
      </c>
      <c r="AH43" s="15"/>
      <c r="AI43" s="15">
        <v>0</v>
      </c>
      <c r="AJ43" s="15"/>
      <c r="AK43" s="15">
        <v>0</v>
      </c>
      <c r="AL43" s="15"/>
      <c r="AM43" s="15">
        <v>0</v>
      </c>
      <c r="AN43" s="15"/>
      <c r="AO43" s="15">
        <v>0</v>
      </c>
      <c r="AP43" s="15"/>
      <c r="AQ43" s="10"/>
    </row>
    <row r="44" spans="1:43" ht="150" customHeight="1">
      <c r="A44" s="12" t="s">
        <v>34</v>
      </c>
      <c r="B44" s="13" t="str">
        <f>"3.8 На оплату иных расходов, непосредственно связанных с проведением избирательной кампании"</f>
        <v>3.8 На оплату иных расходов, непосредственно связанных с проведением избирательной кампании</v>
      </c>
      <c r="C44" s="14">
        <v>270</v>
      </c>
      <c r="D44" s="15"/>
      <c r="E44" s="15">
        <v>0</v>
      </c>
      <c r="F44" s="15"/>
      <c r="G44" s="15">
        <v>0</v>
      </c>
      <c r="H44" s="15">
        <v>0</v>
      </c>
      <c r="I44" s="15"/>
      <c r="J44" s="15">
        <v>0</v>
      </c>
      <c r="K44" s="15"/>
      <c r="L44" s="15">
        <v>0</v>
      </c>
      <c r="M44" s="15"/>
      <c r="N44" s="15">
        <v>0</v>
      </c>
      <c r="O44" s="15">
        <v>0</v>
      </c>
      <c r="P44" s="15"/>
      <c r="Q44" s="15">
        <v>0</v>
      </c>
      <c r="R44" s="15"/>
      <c r="S44" s="15">
        <v>0</v>
      </c>
      <c r="T44" s="15">
        <v>0</v>
      </c>
      <c r="U44" s="15"/>
      <c r="V44" s="15">
        <v>0</v>
      </c>
      <c r="W44" s="15"/>
      <c r="X44" s="15">
        <v>0</v>
      </c>
      <c r="Y44" s="15">
        <v>100</v>
      </c>
      <c r="Z44" s="15"/>
      <c r="AA44" s="15">
        <v>0</v>
      </c>
      <c r="AB44" s="15">
        <v>0</v>
      </c>
      <c r="AC44" s="15">
        <v>0</v>
      </c>
      <c r="AD44" s="15"/>
      <c r="AE44" s="15">
        <v>0</v>
      </c>
      <c r="AF44" s="15"/>
      <c r="AG44" s="15">
        <v>0</v>
      </c>
      <c r="AH44" s="15"/>
      <c r="AI44" s="15">
        <v>0</v>
      </c>
      <c r="AJ44" s="15"/>
      <c r="AK44" s="15">
        <v>0</v>
      </c>
      <c r="AL44" s="15"/>
      <c r="AM44" s="15">
        <v>0</v>
      </c>
      <c r="AN44" s="15"/>
      <c r="AO44" s="15">
        <v>0</v>
      </c>
      <c r="AP44" s="15"/>
      <c r="AQ44" s="10"/>
    </row>
    <row r="45" spans="1:43" ht="240" customHeight="1">
      <c r="A45" s="12" t="s">
        <v>35</v>
      </c>
      <c r="B45" s="13" t="str">
        <f>"4 Распределено неизрасходованного остатка средств фонда пропорционально перечисленным в избирательный фонд денежным средствам"</f>
        <v>4 Распределено неизрасходованного остатка средств фонда пропорционально перечисленным в избирательный фонд денежным средствам</v>
      </c>
      <c r="C45" s="14">
        <v>280</v>
      </c>
      <c r="D45" s="15"/>
      <c r="E45" s="15">
        <v>0</v>
      </c>
      <c r="F45" s="15"/>
      <c r="G45" s="15">
        <v>0</v>
      </c>
      <c r="H45" s="15">
        <v>0</v>
      </c>
      <c r="I45" s="15"/>
      <c r="J45" s="15">
        <v>0</v>
      </c>
      <c r="K45" s="15"/>
      <c r="L45" s="15">
        <v>0</v>
      </c>
      <c r="M45" s="15"/>
      <c r="N45" s="15">
        <v>0</v>
      </c>
      <c r="O45" s="15">
        <v>0</v>
      </c>
      <c r="P45" s="15"/>
      <c r="Q45" s="15">
        <v>50</v>
      </c>
      <c r="R45" s="15"/>
      <c r="S45" s="15">
        <v>1045</v>
      </c>
      <c r="T45" s="15">
        <v>0</v>
      </c>
      <c r="U45" s="15"/>
      <c r="V45" s="15">
        <v>280</v>
      </c>
      <c r="W45" s="15"/>
      <c r="X45" s="15">
        <v>220</v>
      </c>
      <c r="Y45" s="15">
        <v>2860</v>
      </c>
      <c r="Z45" s="15"/>
      <c r="AA45" s="15">
        <v>0</v>
      </c>
      <c r="AB45" s="15">
        <v>0</v>
      </c>
      <c r="AC45" s="15">
        <v>0</v>
      </c>
      <c r="AD45" s="15"/>
      <c r="AE45" s="15">
        <v>0</v>
      </c>
      <c r="AF45" s="15"/>
      <c r="AG45" s="15">
        <v>0</v>
      </c>
      <c r="AH45" s="15"/>
      <c r="AI45" s="15">
        <v>0</v>
      </c>
      <c r="AJ45" s="15"/>
      <c r="AK45" s="15">
        <v>0</v>
      </c>
      <c r="AL45" s="15"/>
      <c r="AM45" s="15">
        <v>0</v>
      </c>
      <c r="AN45" s="15"/>
      <c r="AO45" s="15">
        <v>0</v>
      </c>
      <c r="AP45" s="15"/>
      <c r="AQ45" s="10"/>
    </row>
    <row r="46" spans="1:43">
      <c r="AQ46" s="10"/>
    </row>
  </sheetData>
  <mergeCells count="3">
    <mergeCell ref="A2:AP2"/>
    <mergeCell ref="A3:AP3"/>
    <mergeCell ref="A4:AP4"/>
  </mergeCells>
  <pageMargins left="0.34722222222222221" right="0.1388888888888889" top="0.1388888888888889" bottom="0.1388888888888889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2020-10-27T07:54:01Z</dcterms:created>
  <dcterms:modified xsi:type="dcterms:W3CDTF">2020-10-27T08:28:48Z</dcterms:modified>
</cp:coreProperties>
</file>